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ngodell/Library/Mobile Documents/com~apple~CloudDocs/NEW Allied UV Team/Presentations/UV is a Process-Presentations/1. Pre-Production - Stages 1-7/5. ROI &amp; VOC DIscussion/ROI Calculators/"/>
    </mc:Choice>
  </mc:AlternateContent>
  <xr:revisionPtr revIDLastSave="0" documentId="13_ncr:1_{829D17E9-6A72-534B-8724-1D8E33E07798}" xr6:coauthVersionLast="47" xr6:coauthVersionMax="47" xr10:uidLastSave="{00000000-0000-0000-0000-000000000000}"/>
  <bookViews>
    <workbookView xWindow="0" yWindow="760" windowWidth="40960" windowHeight="20460" xr2:uid="{616755F0-5888-9D4B-A78D-B9C62352A6D5}"/>
  </bookViews>
  <sheets>
    <sheet name="SB, WB V's UV Costing Model" sheetId="1" r:id="rId1"/>
  </sheets>
  <externalReferences>
    <externalReference r:id="rId2"/>
    <externalReference r:id="rId3"/>
  </externalReferences>
  <definedNames>
    <definedName name="_xlnm.Print_Area" localSheetId="0">'SB, WB V''s UV Costing Model'!$A$1:$E$46</definedName>
    <definedName name="Priority" localSheetId="0">[1]Sheet1!#REF!</definedName>
    <definedName name="Priority">[1]Sheet1!#REF!</definedName>
    <definedName name="Status" localSheetId="0">[2]!Table1[Status]</definedName>
    <definedName name="Status">[2]!Table1[Status]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E29" i="1"/>
  <c r="D29" i="1"/>
  <c r="E26" i="1"/>
  <c r="D26" i="1"/>
  <c r="D24" i="1"/>
  <c r="D25" i="1" s="1"/>
  <c r="D23" i="1"/>
  <c r="C22" i="1"/>
  <c r="D22" i="1"/>
  <c r="E21" i="1"/>
  <c r="D21" i="1"/>
  <c r="E25" i="1"/>
  <c r="E23" i="1"/>
  <c r="E27" i="1" l="1"/>
  <c r="E28" i="1" s="1"/>
  <c r="E30" i="1" s="1"/>
  <c r="D27" i="1"/>
  <c r="D28" i="1" s="1"/>
  <c r="C24" i="1" l="1"/>
  <c r="C17" i="1" l="1"/>
  <c r="C25" i="1" l="1"/>
  <c r="C16" i="1"/>
  <c r="D30" i="1" l="1"/>
  <c r="C23" i="1"/>
  <c r="C26" i="1"/>
  <c r="C27" i="1" s="1"/>
  <c r="C28" i="1" s="1"/>
  <c r="C29" i="1" l="1"/>
  <c r="C30" i="1" s="1"/>
</calcChain>
</file>

<file path=xl/sharedStrings.xml><?xml version="1.0" encoding="utf-8"?>
<sst xmlns="http://schemas.openxmlformats.org/spreadsheetml/2006/main" count="59" uniqueCount="51">
  <si>
    <t>Entered Data</t>
  </si>
  <si>
    <t>Measurement</t>
  </si>
  <si>
    <t>Enter in Outside Diameter of Tube:</t>
  </si>
  <si>
    <t>Inches Diameter</t>
  </si>
  <si>
    <t>Target Coating Thickness:</t>
  </si>
  <si>
    <t>Mils Thick</t>
  </si>
  <si>
    <t>Dollars</t>
  </si>
  <si>
    <t>Percentage</t>
  </si>
  <si>
    <t>Cost of UV Coating / Gallon:</t>
  </si>
  <si>
    <t>FUNCTIONAL PIPE COATING MODEL</t>
  </si>
  <si>
    <t xml:space="preserve">Linear Foot Comparison:  </t>
  </si>
  <si>
    <t xml:space="preserve">Inches Diameter </t>
  </si>
  <si>
    <t>Target Coating Thickness</t>
  </si>
  <si>
    <t>Description</t>
  </si>
  <si>
    <t>UV</t>
  </si>
  <si>
    <t>Coating cost per gallon</t>
  </si>
  <si>
    <t>Percent Solids</t>
  </si>
  <si>
    <t>Coverage at 1 mil - Square Feet</t>
  </si>
  <si>
    <t>Coverage at 1 mil - Square Inches</t>
  </si>
  <si>
    <t>Diameter of Pipe (inches)</t>
  </si>
  <si>
    <t>Linear inches per gallon</t>
  </si>
  <si>
    <t>Linear feet per gallon @ 1 mils thick</t>
  </si>
  <si>
    <r>
      <t xml:space="preserve">Linear feet per gallon @ </t>
    </r>
    <r>
      <rPr>
        <sz val="11"/>
        <color theme="1"/>
        <rFont val="Calibri (Body)_x0000_"/>
      </rPr>
      <t>specified coating thickness</t>
    </r>
  </si>
  <si>
    <t>Cost per linear foot coated specificed inch diameter pipe</t>
  </si>
  <si>
    <t xml:space="preserve"> </t>
  </si>
  <si>
    <t>Solvent-based</t>
  </si>
  <si>
    <t>Additional Benefits</t>
  </si>
  <si>
    <t>Dollars Savings</t>
  </si>
  <si>
    <t>No VOC's - Minimal Reporting</t>
  </si>
  <si>
    <t>No HAP's - Minimal Reporting</t>
  </si>
  <si>
    <t>No Solvent adders</t>
  </si>
  <si>
    <t>Much better ASTM-B117 Salt Performance</t>
  </si>
  <si>
    <t>Significant floor space savings - Square Foot</t>
  </si>
  <si>
    <t xml:space="preserve">Minimal clean up activities </t>
  </si>
  <si>
    <t>Oven Cost Savings - Utilities Savings</t>
  </si>
  <si>
    <t>Less internal handling costs</t>
  </si>
  <si>
    <t>Less transportation costs</t>
  </si>
  <si>
    <t>Humidity issues</t>
  </si>
  <si>
    <t>Percent Solvent</t>
  </si>
  <si>
    <t>Please enter the following information:</t>
  </si>
  <si>
    <t>DIRECTIONS FOR USE</t>
  </si>
  <si>
    <t>OTHER COST SAVINGS TO CONSIDER</t>
  </si>
  <si>
    <t>Cost of Solvent-Based / Gallon:</t>
  </si>
  <si>
    <t>Percent Solids of Solvent-Based</t>
  </si>
  <si>
    <t>Cost of Water-Based / Gallon:</t>
  </si>
  <si>
    <t>Percent Solids of Water-Based</t>
  </si>
  <si>
    <t>Water-based</t>
  </si>
  <si>
    <t>On-Site Inventory - Significantly less</t>
  </si>
  <si>
    <t>Comments</t>
  </si>
  <si>
    <r>
      <t xml:space="preserve">Michael Kelly                                                                                     Allied PhotoChemical, Inc. </t>
    </r>
    <r>
      <rPr>
        <sz val="12"/>
        <color theme="1"/>
        <rFont val="Calibri (Body)"/>
      </rPr>
      <t xml:space="preserve">mkelly@alliedphotochemical.com            </t>
    </r>
    <r>
      <rPr>
        <u/>
        <sz val="12"/>
        <color theme="1"/>
        <rFont val="Calibri (Body)"/>
      </rPr>
      <t xml:space="preserve">    </t>
    </r>
    <r>
      <rPr>
        <sz val="12"/>
        <color theme="1"/>
        <rFont val="Calibri"/>
        <family val="2"/>
        <scheme val="minor"/>
      </rPr>
      <t xml:space="preserve"> Mobile:  248-515-9240</t>
    </r>
  </si>
  <si>
    <t>SOLVENT-BASED, WATER-BASED vs. UV COATINGS - PIPE &amp;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</si>
</sst>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  <numFmt numFmtId="167" formatCode="0.0"/>
    <numFmt numFmtId="168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 (Body)_x0000_"/>
    </font>
    <font>
      <b/>
      <sz val="20"/>
      <color theme="1"/>
      <name val="Calibri"/>
      <family val="2"/>
      <scheme val="minor"/>
    </font>
    <font>
      <sz val="12"/>
      <color theme="1"/>
      <name val="Calibri (Body)"/>
    </font>
    <font>
      <u/>
      <sz val="12"/>
      <color theme="1"/>
      <name val="Calibri (Body)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8FF98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AD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D7FF"/>
        <bgColor indexed="64"/>
      </patternFill>
    </fill>
    <fill>
      <patternFill patternType="solid">
        <fgColor rgb="FFFF91F3"/>
        <bgColor indexed="64"/>
      </patternFill>
    </fill>
    <fill>
      <patternFill patternType="solid">
        <fgColor rgb="FF00FF6A"/>
        <bgColor indexed="64"/>
      </patternFill>
    </fill>
    <fill>
      <patternFill patternType="solid">
        <fgColor rgb="FF47FFA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FB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167" fontId="5" fillId="3" borderId="10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44" fontId="5" fillId="5" borderId="12" xfId="2" applyFont="1" applyFill="1" applyBorder="1" applyAlignment="1">
      <alignment vertical="center"/>
    </xf>
    <xf numFmtId="9" fontId="5" fillId="6" borderId="12" xfId="3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6" fillId="9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10" borderId="4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9" fontId="0" fillId="6" borderId="7" xfId="3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65" fontId="5" fillId="12" borderId="8" xfId="2" applyNumberFormat="1" applyFont="1" applyFill="1" applyBorder="1" applyAlignment="1">
      <alignment vertical="center"/>
    </xf>
    <xf numFmtId="166" fontId="0" fillId="0" borderId="0" xfId="2" applyNumberFormat="1" applyFont="1" applyAlignment="1">
      <alignment vertical="center"/>
    </xf>
    <xf numFmtId="0" fontId="0" fillId="0" borderId="7" xfId="0" applyBorder="1" applyAlignment="1">
      <alignment vertical="center"/>
    </xf>
    <xf numFmtId="44" fontId="5" fillId="5" borderId="4" xfId="2" applyFont="1" applyFill="1" applyBorder="1" applyAlignment="1">
      <alignment vertical="center"/>
    </xf>
    <xf numFmtId="49" fontId="0" fillId="0" borderId="0" xfId="0" applyNumberFormat="1" applyAlignment="1">
      <alignment horizontal="left" vertical="center"/>
    </xf>
    <xf numFmtId="168" fontId="0" fillId="0" borderId="0" xfId="2" applyNumberFormat="1" applyFont="1" applyBorder="1" applyAlignment="1">
      <alignment vertical="center"/>
    </xf>
    <xf numFmtId="0" fontId="5" fillId="16" borderId="9" xfId="0" applyFont="1" applyFill="1" applyBorder="1" applyAlignment="1">
      <alignment horizontal="center" vertical="center"/>
    </xf>
    <xf numFmtId="44" fontId="5" fillId="13" borderId="4" xfId="2" applyFont="1" applyFill="1" applyBorder="1" applyAlignment="1">
      <alignment vertical="center"/>
    </xf>
    <xf numFmtId="165" fontId="5" fillId="17" borderId="8" xfId="2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7" fontId="5" fillId="8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19" borderId="4" xfId="0" applyFont="1" applyFill="1" applyBorder="1" applyAlignment="1">
      <alignment horizontal="center" vertical="center"/>
    </xf>
    <xf numFmtId="165" fontId="5" fillId="13" borderId="8" xfId="2" applyNumberFormat="1" applyFont="1" applyFill="1" applyBorder="1" applyAlignment="1">
      <alignment vertical="center"/>
    </xf>
    <xf numFmtId="44" fontId="5" fillId="17" borderId="4" xfId="2" applyFont="1" applyFill="1" applyBorder="1" applyAlignment="1">
      <alignment vertical="center"/>
    </xf>
    <xf numFmtId="9" fontId="0" fillId="18" borderId="7" xfId="3" applyFont="1" applyFill="1" applyBorder="1" applyAlignment="1">
      <alignment vertical="center"/>
    </xf>
    <xf numFmtId="9" fontId="0" fillId="2" borderId="6" xfId="3" applyFont="1" applyFill="1" applyBorder="1" applyAlignment="1">
      <alignment vertical="center"/>
    </xf>
    <xf numFmtId="164" fontId="0" fillId="2" borderId="6" xfId="1" applyNumberFormat="1" applyFont="1" applyFill="1" applyBorder="1" applyAlignment="1">
      <alignment vertical="center"/>
    </xf>
    <xf numFmtId="43" fontId="0" fillId="2" borderId="6" xfId="1" applyFont="1" applyFill="1" applyBorder="1" applyAlignment="1">
      <alignment vertical="center"/>
    </xf>
    <xf numFmtId="9" fontId="0" fillId="20" borderId="7" xfId="3" applyFont="1" applyFill="1" applyBorder="1" applyAlignment="1">
      <alignment vertical="center"/>
    </xf>
    <xf numFmtId="9" fontId="5" fillId="20" borderId="12" xfId="3" applyFont="1" applyFill="1" applyBorder="1" applyAlignment="1">
      <alignment vertical="center"/>
    </xf>
    <xf numFmtId="44" fontId="5" fillId="17" borderId="14" xfId="2" applyFont="1" applyFill="1" applyBorder="1" applyAlignment="1">
      <alignment vertical="center"/>
    </xf>
    <xf numFmtId="44" fontId="5" fillId="13" borderId="12" xfId="2" applyFont="1" applyFill="1" applyBorder="1" applyAlignment="1">
      <alignment vertical="center"/>
    </xf>
    <xf numFmtId="49" fontId="0" fillId="0" borderId="17" xfId="0" applyNumberForma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12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49" fontId="5" fillId="5" borderId="16" xfId="0" applyNumberFormat="1" applyFont="1" applyFill="1" applyBorder="1" applyAlignment="1">
      <alignment horizontal="center" vertical="center"/>
    </xf>
    <xf numFmtId="49" fontId="5" fillId="5" borderId="2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A7FFFF"/>
      <color rgb="FF47FFA1"/>
      <color rgb="FFF1FB00"/>
      <color rgb="FFFAFC96"/>
      <color rgb="FFB6F8FD"/>
      <color rgb="FF00FF75"/>
      <color rgb="FF00F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7938</xdr:rowOff>
    </xdr:from>
    <xdr:to>
      <xdr:col>0</xdr:col>
      <xdr:colOff>3381375</xdr:colOff>
      <xdr:row>1</xdr:row>
      <xdr:rowOff>851027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37BED-5CB9-D341-ABA8-3588B93C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6238"/>
          <a:ext cx="3381375" cy="8430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kelly/Documents/Work%20Files/Financials/2019/2018%20Revenue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kelly/Documents/Work%20Files/Action%20Items/18_11_16%20Allied%20Action%20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8 Revenue Projections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ed Sales Open Items"/>
      <sheetName val="45_90_150 Day Plans"/>
      <sheetName val="Allied Pipe &amp; Tube Review"/>
      <sheetName val="Cosmetics"/>
      <sheetName val="Competitive Pricing"/>
      <sheetName val="WB V's UV Costing Model"/>
      <sheetName val="WB V's UV"/>
      <sheetName val="Press_Customer Leads &amp; USAGE"/>
      <sheetName val="UV Tech V's Solvent Coatngs"/>
      <sheetName val="Powder Specs"/>
      <sheetName val="Meeting Notes"/>
      <sheetName val="Customer Q&amp;A"/>
      <sheetName val="Large Pipe &amp; Tube Customers"/>
      <sheetName val="Pipe &amp; Tube Customers"/>
      <sheetName val="Composite &amp; Metal Tank Cust."/>
      <sheetName val="Metal Doors  etc."/>
      <sheetName val="Saw blades"/>
      <sheetName val="2018 AMM Event"/>
      <sheetName val="2017 AMM Event"/>
      <sheetName val="2016 AMM Event"/>
      <sheetName val="18_03_13 Dan Sweetwood Allied C"/>
      <sheetName val="VAL Customer List"/>
      <sheetName val="Menu"/>
      <sheetName val="18_11_16 Allied Action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051F-19D9-E94F-A23E-078FDB250B77}">
  <sheetPr>
    <pageSetUpPr fitToPage="1"/>
  </sheetPr>
  <dimension ref="A1:G46"/>
  <sheetViews>
    <sheetView tabSelected="1" zoomScale="160" zoomScaleNormal="160" workbookViewId="0">
      <selection sqref="A1:E1"/>
    </sheetView>
  </sheetViews>
  <sheetFormatPr baseColWidth="10" defaultRowHeight="15"/>
  <cols>
    <col min="1" max="1" width="44.6640625" style="2" customWidth="1"/>
    <col min="2" max="2" width="1.1640625" style="2" customWidth="1"/>
    <col min="3" max="5" width="17.5" style="2" customWidth="1"/>
    <col min="6" max="6" width="1.1640625" style="2" customWidth="1"/>
    <col min="7" max="7" width="57.33203125" style="2" customWidth="1"/>
    <col min="8" max="8" width="19" style="2" customWidth="1"/>
    <col min="9" max="16384" width="10.83203125" style="2"/>
  </cols>
  <sheetData>
    <row r="1" spans="1:5" ht="28" customHeight="1" thickBot="1">
      <c r="A1" s="65" t="s">
        <v>50</v>
      </c>
      <c r="B1" s="66"/>
      <c r="C1" s="66"/>
      <c r="D1" s="66"/>
      <c r="E1" s="67"/>
    </row>
    <row r="2" spans="1:5" ht="74" customHeight="1" thickBot="1">
      <c r="A2" s="55"/>
      <c r="B2" s="55"/>
      <c r="C2" s="55"/>
      <c r="D2" s="76" t="s">
        <v>49</v>
      </c>
      <c r="E2" s="76"/>
    </row>
    <row r="3" spans="1:5" ht="20" customHeight="1" thickBot="1">
      <c r="A3" s="68" t="s">
        <v>40</v>
      </c>
      <c r="B3" s="69"/>
      <c r="C3" s="69"/>
      <c r="D3" s="69"/>
      <c r="E3" s="70"/>
    </row>
    <row r="4" spans="1:5" s="14" customFormat="1" ht="7" customHeight="1" thickBot="1">
      <c r="A4" s="13"/>
      <c r="B4" s="13"/>
      <c r="C4" s="13"/>
      <c r="D4" s="13"/>
    </row>
    <row r="5" spans="1:5" ht="17" customHeight="1" thickBot="1">
      <c r="A5" s="40" t="s">
        <v>39</v>
      </c>
      <c r="B5" s="38"/>
      <c r="C5" s="39" t="s">
        <v>0</v>
      </c>
      <c r="D5" s="39" t="s">
        <v>1</v>
      </c>
    </row>
    <row r="6" spans="1:5" ht="17" customHeight="1">
      <c r="A6" s="27" t="s">
        <v>2</v>
      </c>
      <c r="C6" s="3">
        <v>2</v>
      </c>
      <c r="D6" s="4" t="s">
        <v>3</v>
      </c>
    </row>
    <row r="7" spans="1:5" ht="17" customHeight="1">
      <c r="A7" s="5" t="s">
        <v>4</v>
      </c>
      <c r="C7" s="6">
        <v>0.3</v>
      </c>
      <c r="D7" s="7" t="s">
        <v>5</v>
      </c>
    </row>
    <row r="8" spans="1:5" ht="17" customHeight="1">
      <c r="A8" s="5" t="s">
        <v>42</v>
      </c>
      <c r="C8" s="8">
        <v>12.96</v>
      </c>
      <c r="D8" s="7" t="s">
        <v>6</v>
      </c>
    </row>
    <row r="9" spans="1:5" ht="17" customHeight="1">
      <c r="A9" s="5" t="s">
        <v>43</v>
      </c>
      <c r="C9" s="9">
        <v>0.21</v>
      </c>
      <c r="D9" s="7" t="s">
        <v>7</v>
      </c>
    </row>
    <row r="10" spans="1:5" ht="17" customHeight="1">
      <c r="A10" s="5" t="s">
        <v>44</v>
      </c>
      <c r="C10" s="51">
        <v>16.5</v>
      </c>
      <c r="D10" s="7" t="s">
        <v>6</v>
      </c>
    </row>
    <row r="11" spans="1:5" ht="17" customHeight="1">
      <c r="A11" s="5" t="s">
        <v>45</v>
      </c>
      <c r="C11" s="49">
        <v>0.3</v>
      </c>
      <c r="D11" s="7" t="s">
        <v>7</v>
      </c>
    </row>
    <row r="12" spans="1:5" ht="17" customHeight="1" thickBot="1">
      <c r="A12" s="10" t="s">
        <v>8</v>
      </c>
      <c r="C12" s="50">
        <v>52</v>
      </c>
      <c r="D12" s="11" t="s">
        <v>6</v>
      </c>
    </row>
    <row r="13" spans="1:5" ht="7" customHeight="1" thickBot="1"/>
    <row r="14" spans="1:5" ht="20" customHeight="1" thickBot="1">
      <c r="A14" s="71" t="s">
        <v>9</v>
      </c>
      <c r="B14" s="72"/>
      <c r="C14" s="72"/>
      <c r="D14" s="72"/>
      <c r="E14" s="73"/>
    </row>
    <row r="15" spans="1:5" ht="7" customHeight="1" thickBot="1"/>
    <row r="16" spans="1:5" ht="18" customHeight="1" thickBot="1">
      <c r="A16" s="15" t="s">
        <v>10</v>
      </c>
      <c r="B16" s="34"/>
      <c r="C16" s="35">
        <f>+C6</f>
        <v>2</v>
      </c>
      <c r="D16" s="36" t="s">
        <v>11</v>
      </c>
    </row>
    <row r="17" spans="1:7" ht="18" customHeight="1" thickBot="1">
      <c r="A17" s="16" t="s">
        <v>12</v>
      </c>
      <c r="C17" s="37">
        <f>+C7</f>
        <v>0.3</v>
      </c>
      <c r="D17" s="17" t="s">
        <v>5</v>
      </c>
    </row>
    <row r="18" spans="1:7" ht="7" customHeight="1" thickBot="1"/>
    <row r="19" spans="1:7" ht="18" customHeight="1" thickBot="1">
      <c r="A19" s="18" t="s">
        <v>13</v>
      </c>
      <c r="B19" s="19"/>
      <c r="C19" s="20" t="s">
        <v>25</v>
      </c>
      <c r="D19" s="41" t="s">
        <v>46</v>
      </c>
      <c r="E19" s="21" t="s">
        <v>14</v>
      </c>
    </row>
    <row r="20" spans="1:7" ht="7" customHeight="1" thickBot="1"/>
    <row r="21" spans="1:7" ht="18" customHeight="1" thickBot="1">
      <c r="A21" s="1" t="s">
        <v>15</v>
      </c>
      <c r="C21" s="28">
        <f>+C8</f>
        <v>12.96</v>
      </c>
      <c r="D21" s="32">
        <f>+C10</f>
        <v>16.5</v>
      </c>
      <c r="E21" s="43">
        <f>+C12</f>
        <v>52</v>
      </c>
    </row>
    <row r="22" spans="1:7" ht="18" customHeight="1">
      <c r="A22" s="5" t="s">
        <v>16</v>
      </c>
      <c r="C22" s="22">
        <f>+C9</f>
        <v>0.21</v>
      </c>
      <c r="D22" s="48">
        <f>+C11</f>
        <v>0.3</v>
      </c>
      <c r="E22" s="44">
        <v>1</v>
      </c>
    </row>
    <row r="23" spans="1:7" ht="18" customHeight="1">
      <c r="A23" s="5" t="s">
        <v>38</v>
      </c>
      <c r="C23" s="45">
        <f>+(-C22+100%)</f>
        <v>0.79</v>
      </c>
      <c r="D23" s="45">
        <f>(-+D22+100%)</f>
        <v>0.7</v>
      </c>
      <c r="E23" s="45">
        <f>+E22-100%</f>
        <v>0</v>
      </c>
    </row>
    <row r="24" spans="1:7" ht="18" customHeight="1">
      <c r="A24" s="5" t="s">
        <v>17</v>
      </c>
      <c r="C24" s="46">
        <f>1604*C22</f>
        <v>336.84</v>
      </c>
      <c r="D24" s="46">
        <f>1604*D22</f>
        <v>481.2</v>
      </c>
      <c r="E24" s="46">
        <v>1604</v>
      </c>
    </row>
    <row r="25" spans="1:7" ht="18" customHeight="1">
      <c r="A25" s="5" t="s">
        <v>18</v>
      </c>
      <c r="C25" s="46">
        <f>+C24*144</f>
        <v>48504.959999999999</v>
      </c>
      <c r="D25" s="46">
        <f>+D24*144</f>
        <v>69292.800000000003</v>
      </c>
      <c r="E25" s="46">
        <f>+E24*144</f>
        <v>230976</v>
      </c>
    </row>
    <row r="26" spans="1:7" ht="18" customHeight="1">
      <c r="A26" s="5" t="s">
        <v>19</v>
      </c>
      <c r="C26" s="47">
        <f>+C16*3.14159</f>
        <v>6.2831799999999998</v>
      </c>
      <c r="D26" s="47">
        <f>+C16*3.14159</f>
        <v>6.2831799999999998</v>
      </c>
      <c r="E26" s="47">
        <f>+C16*3.14159</f>
        <v>6.2831799999999998</v>
      </c>
    </row>
    <row r="27" spans="1:7" ht="18" customHeight="1">
      <c r="A27" s="23" t="s">
        <v>20</v>
      </c>
      <c r="C27" s="46">
        <f>+C25/C26</f>
        <v>7719.8106691197772</v>
      </c>
      <c r="D27" s="46">
        <f>+D25/D26</f>
        <v>11028.300955885397</v>
      </c>
      <c r="E27" s="46">
        <f>+E25/E26</f>
        <v>36761.003186284652</v>
      </c>
    </row>
    <row r="28" spans="1:7" ht="18" customHeight="1">
      <c r="A28" s="23" t="s">
        <v>21</v>
      </c>
      <c r="C28" s="46">
        <f>+C27/12</f>
        <v>643.31755575998147</v>
      </c>
      <c r="D28" s="46">
        <f>+D27/12</f>
        <v>919.02507965711641</v>
      </c>
      <c r="E28" s="46">
        <f>+E27/12</f>
        <v>3063.4169321903878</v>
      </c>
    </row>
    <row r="29" spans="1:7" ht="18" customHeight="1">
      <c r="A29" s="23" t="s">
        <v>22</v>
      </c>
      <c r="C29" s="46">
        <f>+C28/C17</f>
        <v>2144.3918525332715</v>
      </c>
      <c r="D29" s="46">
        <f>+D28/C17</f>
        <v>3063.4169321903883</v>
      </c>
      <c r="E29" s="46">
        <f>+E28/C17</f>
        <v>10211.38977396796</v>
      </c>
    </row>
    <row r="30" spans="1:7" ht="18" customHeight="1" thickBot="1">
      <c r="A30" s="24" t="s">
        <v>23</v>
      </c>
      <c r="C30" s="25">
        <f>+C21/C29</f>
        <v>6.0436715354470968E-3</v>
      </c>
      <c r="D30" s="42">
        <f>+D21/D29</f>
        <v>5.3861424563591016E-3</v>
      </c>
      <c r="E30" s="33">
        <f>+E21/E29</f>
        <v>5.0923528678304235E-3</v>
      </c>
      <c r="F30" s="26" t="s">
        <v>24</v>
      </c>
      <c r="G30" s="2" t="s">
        <v>24</v>
      </c>
    </row>
    <row r="31" spans="1:7" ht="7" customHeight="1" thickBot="1">
      <c r="F31" s="2" t="s">
        <v>24</v>
      </c>
    </row>
    <row r="32" spans="1:7" ht="20" customHeight="1" thickBot="1">
      <c r="A32" s="62" t="s">
        <v>41</v>
      </c>
      <c r="B32" s="63"/>
      <c r="C32" s="63"/>
      <c r="D32" s="63"/>
      <c r="E32" s="64"/>
    </row>
    <row r="33" spans="1:5" ht="7" customHeight="1" thickBot="1">
      <c r="C33" s="29" t="s">
        <v>24</v>
      </c>
      <c r="D33" s="29"/>
    </row>
    <row r="34" spans="1:5" ht="16" thickBot="1">
      <c r="A34" s="31" t="s">
        <v>26</v>
      </c>
      <c r="C34" s="12" t="s">
        <v>27</v>
      </c>
      <c r="D34" s="74" t="s">
        <v>48</v>
      </c>
      <c r="E34" s="75"/>
    </row>
    <row r="35" spans="1:5" ht="18" customHeight="1">
      <c r="A35" s="1" t="s">
        <v>28</v>
      </c>
      <c r="B35" s="30"/>
      <c r="C35" s="52" t="s">
        <v>24</v>
      </c>
      <c r="D35" s="60"/>
      <c r="E35" s="61"/>
    </row>
    <row r="36" spans="1:5" ht="18" customHeight="1">
      <c r="A36" s="5" t="s">
        <v>29</v>
      </c>
      <c r="B36" s="30"/>
      <c r="C36" s="53"/>
      <c r="D36" s="56"/>
      <c r="E36" s="57"/>
    </row>
    <row r="37" spans="1:5" ht="18" customHeight="1">
      <c r="A37" s="5" t="s">
        <v>30</v>
      </c>
      <c r="B37" s="30"/>
      <c r="C37" s="53"/>
      <c r="D37" s="56"/>
      <c r="E37" s="57"/>
    </row>
    <row r="38" spans="1:5" ht="18" customHeight="1">
      <c r="A38" s="5" t="s">
        <v>31</v>
      </c>
      <c r="B38" s="30"/>
      <c r="C38" s="53"/>
      <c r="D38" s="56"/>
      <c r="E38" s="57"/>
    </row>
    <row r="39" spans="1:5" ht="18" customHeight="1">
      <c r="A39" s="5" t="s">
        <v>32</v>
      </c>
      <c r="B39" s="30"/>
      <c r="C39" s="53"/>
      <c r="D39" s="56"/>
      <c r="E39" s="57"/>
    </row>
    <row r="40" spans="1:5" ht="18" customHeight="1">
      <c r="A40" s="5" t="s">
        <v>33</v>
      </c>
      <c r="B40" s="30"/>
      <c r="C40" s="53"/>
      <c r="D40" s="56"/>
      <c r="E40" s="57"/>
    </row>
    <row r="41" spans="1:5" ht="18" customHeight="1">
      <c r="A41" s="5" t="s">
        <v>34</v>
      </c>
      <c r="B41" s="30"/>
      <c r="C41" s="53"/>
      <c r="D41" s="56"/>
      <c r="E41" s="57"/>
    </row>
    <row r="42" spans="1:5" ht="18" customHeight="1">
      <c r="A42" s="5" t="s">
        <v>47</v>
      </c>
      <c r="B42" s="30"/>
      <c r="C42" s="53"/>
      <c r="D42" s="56"/>
      <c r="E42" s="57"/>
    </row>
    <row r="43" spans="1:5" ht="18" customHeight="1">
      <c r="A43" s="5" t="s">
        <v>35</v>
      </c>
      <c r="B43" s="30"/>
      <c r="C43" s="53"/>
      <c r="D43" s="56"/>
      <c r="E43" s="57"/>
    </row>
    <row r="44" spans="1:5" ht="18" customHeight="1">
      <c r="A44" s="5" t="s">
        <v>36</v>
      </c>
      <c r="B44" s="30"/>
      <c r="C44" s="53"/>
      <c r="D44" s="56"/>
      <c r="E44" s="57"/>
    </row>
    <row r="45" spans="1:5" ht="18" customHeight="1">
      <c r="A45" s="5" t="s">
        <v>37</v>
      </c>
      <c r="B45" s="30"/>
      <c r="C45" s="53"/>
      <c r="D45" s="56"/>
      <c r="E45" s="57"/>
    </row>
    <row r="46" spans="1:5" ht="18" customHeight="1" thickBot="1">
      <c r="A46" s="10"/>
      <c r="B46" s="30"/>
      <c r="C46" s="54"/>
      <c r="D46" s="58"/>
      <c r="E46" s="59"/>
    </row>
  </sheetData>
  <mergeCells count="18">
    <mergeCell ref="A32:E32"/>
    <mergeCell ref="A1:E1"/>
    <mergeCell ref="A3:E3"/>
    <mergeCell ref="A14:E14"/>
    <mergeCell ref="D34:E34"/>
    <mergeCell ref="D2:E2"/>
    <mergeCell ref="D35:E35"/>
    <mergeCell ref="D36:E36"/>
    <mergeCell ref="D37:E37"/>
    <mergeCell ref="D38:E38"/>
    <mergeCell ref="D39:E39"/>
    <mergeCell ref="D45:E45"/>
    <mergeCell ref="D46:E46"/>
    <mergeCell ref="D40:E40"/>
    <mergeCell ref="D41:E41"/>
    <mergeCell ref="D42:E42"/>
    <mergeCell ref="D43:E43"/>
    <mergeCell ref="D44:E44"/>
  </mergeCells>
  <pageMargins left="0.45" right="0.2" top="0.75" bottom="0.75" header="0.3" footer="0.3"/>
  <pageSetup scale="95" orientation="portrait" horizontalDpi="0" verticalDpi="0"/>
  <headerFooter>
    <oddHeader xml:space="preserve">&amp;L&amp;"Helvetica Bold,Bold"&amp;10&amp;K000000Allied PhotoChemical Costing Calculator&amp;R&amp;"Helvetica Bold,Bold"&amp;10&amp;K000000CONFIDENTIAL </oddHeader>
    <oddFooter>&amp;L&amp;"Helvetica Bold,Bold"&amp;10&amp;K000000Contact Michael Kelly - Allied PhotoChemical&amp;R&amp;"Helvetica Bold,Bold"&amp;10&amp;K000000SB, WB V’s UV Coating Costs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SB, WB V's UV Costing Model</vt:lpstr>
      <vt:lpstr>'SB, WB V''s UV Costing Model'!Print_Area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Kelly</dc:creator>
  <cp:lastModifiedBy>Evan Godell</cp:lastModifiedBy>
  <cp:lastPrinted>2020-11-10T12:32:31Z</cp:lastPrinted>
  <dcterms:created xsi:type="dcterms:W3CDTF">2018-11-16T11:05:47Z</dcterms:created>
  <dcterms:modified xsi:type="dcterms:W3CDTF">2025-11-20T19:54:07Z</dcterms:modified>
</cp:coreProperties>
</file>