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kekelly/Library/Mobile Documents/com~apple~CloudDocs/Allied UV Shared/Sales Operations/Web-Site Calculators/"/>
    </mc:Choice>
  </mc:AlternateContent>
  <xr:revisionPtr revIDLastSave="0" documentId="13_ncr:1_{74A9F8AF-B2EF-2D44-A2C4-882F9AFC7BC5}" xr6:coauthVersionLast="47" xr6:coauthVersionMax="47" xr10:uidLastSave="{00000000-0000-0000-0000-000000000000}"/>
  <bookViews>
    <workbookView xWindow="740" yWindow="880" windowWidth="38820" windowHeight="22840" xr2:uid="{C682C5A8-5E07-7F44-B170-FFFBC1ED8A70}"/>
  </bookViews>
  <sheets>
    <sheet name="SB, WB V's UV Costing Model" sheetId="1" r:id="rId1"/>
  </sheets>
  <externalReferences>
    <externalReference r:id="rId2"/>
    <externalReference r:id="rId3"/>
    <externalReference r:id="rId4"/>
  </externalReferences>
  <definedNames>
    <definedName name="_xlnm.Print_Area" localSheetId="0">'SB, WB V''s UV Costing Model'!$A$1:$E$58</definedName>
    <definedName name="Priority" localSheetId="0">[1]Sheet1!#REF!</definedName>
    <definedName name="Priority">[1]Sheet1!#REF!</definedName>
    <definedName name="Status" localSheetId="0">[2]!Table1[Status]</definedName>
    <definedName name="Status">[3]!Table1[Status]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6" i="1" l="1"/>
  <c r="E24" i="1"/>
  <c r="C23" i="1"/>
  <c r="D23" i="1"/>
  <c r="E22" i="1"/>
  <c r="C22" i="1"/>
  <c r="D22" i="1"/>
  <c r="C18" i="1"/>
  <c r="C17" i="1"/>
  <c r="E27" i="1" l="1"/>
  <c r="E28" i="1" s="1"/>
  <c r="D27" i="1"/>
  <c r="C27" i="1"/>
  <c r="D25" i="1"/>
  <c r="D26" i="1" s="1"/>
  <c r="C24" i="1"/>
  <c r="C25" i="1"/>
  <c r="C26" i="1" s="1"/>
  <c r="D24" i="1"/>
  <c r="E29" i="1" l="1"/>
  <c r="E30" i="1" s="1"/>
  <c r="E36" i="1" s="1"/>
  <c r="E38" i="1" s="1"/>
  <c r="C28" i="1"/>
  <c r="D28" i="1"/>
  <c r="C29" i="1" l="1"/>
  <c r="C30" i="1" s="1"/>
  <c r="D29" i="1"/>
  <c r="D30" i="1" s="1"/>
  <c r="C38" i="1" l="1"/>
  <c r="C40" i="1" s="1"/>
  <c r="C36" i="1"/>
  <c r="D38" i="1"/>
  <c r="D40" i="1" s="1"/>
  <c r="D36" i="1"/>
</calcChain>
</file>

<file path=xl/sharedStrings.xml><?xml version="1.0" encoding="utf-8"?>
<sst xmlns="http://schemas.openxmlformats.org/spreadsheetml/2006/main" count="67" uniqueCount="54">
  <si>
    <t>Entered Data</t>
  </si>
  <si>
    <t>Measurement</t>
  </si>
  <si>
    <t>Target Coating Thickness:  (DFT)</t>
  </si>
  <si>
    <t>Mils Thick</t>
  </si>
  <si>
    <t>Cost of Water-Based 1 / Gallon:</t>
  </si>
  <si>
    <t>Dollars</t>
  </si>
  <si>
    <t>Percentage</t>
  </si>
  <si>
    <t>Cost of UV Coating / Gallon:</t>
  </si>
  <si>
    <t xml:space="preserve">Inches Diameter </t>
  </si>
  <si>
    <t>Target Coating Thickness (DFT)</t>
  </si>
  <si>
    <t>Description</t>
  </si>
  <si>
    <t>UV</t>
  </si>
  <si>
    <t>Coating cost per gallon</t>
  </si>
  <si>
    <t>Percent Solids</t>
  </si>
  <si>
    <t>Coverage at 1 mil - Square Feet</t>
  </si>
  <si>
    <t>Coverage at 1 mil - Square Inches</t>
  </si>
  <si>
    <t xml:space="preserve"> </t>
  </si>
  <si>
    <t>Cost of Solvent-Based / Gallon:</t>
  </si>
  <si>
    <t xml:space="preserve">Percent Solids of Solvent-Based </t>
  </si>
  <si>
    <t xml:space="preserve">Percent Solids of Water-Based </t>
  </si>
  <si>
    <t>Percent Water or Solvent</t>
  </si>
  <si>
    <t>Percent Solids of UV Coating</t>
  </si>
  <si>
    <t>UV Percent Savings</t>
  </si>
  <si>
    <t>Square inches per flat media piece</t>
  </si>
  <si>
    <t>Square Inches</t>
  </si>
  <si>
    <t xml:space="preserve">Square inches per flat media piece </t>
  </si>
  <si>
    <t>Pieces per gallon</t>
  </si>
  <si>
    <t>Target Production Run</t>
  </si>
  <si>
    <t>Cost per Specified Piece</t>
  </si>
  <si>
    <t>UV Savings for Specified Piece Run</t>
  </si>
  <si>
    <t>Solvent-Based</t>
  </si>
  <si>
    <t>Water-Based</t>
  </si>
  <si>
    <t>FUNCTIONAL FLAT-MEDIA COATING MODEL</t>
  </si>
  <si>
    <t>Costing of Production Run</t>
  </si>
  <si>
    <t>Additional Benefits</t>
  </si>
  <si>
    <t>Dollars Savings</t>
  </si>
  <si>
    <t>No VOC's - Minimal Reporting</t>
  </si>
  <si>
    <t>No HAP's - Minimal Reporting</t>
  </si>
  <si>
    <t>No Solvent adders</t>
  </si>
  <si>
    <t>Much better ASTM-B117 Salt Performance</t>
  </si>
  <si>
    <t>Significant floor space savings - Square Foot</t>
  </si>
  <si>
    <t xml:space="preserve">Minimal clean up activities </t>
  </si>
  <si>
    <t>Oven Cost Savings - Utilities Savings</t>
  </si>
  <si>
    <t>Less internal handling costs</t>
  </si>
  <si>
    <t>Less transportation costs</t>
  </si>
  <si>
    <t>Humidity issues</t>
  </si>
  <si>
    <t>OTHER COST SAVINGS TO CONSIDER</t>
  </si>
  <si>
    <t>Comments</t>
  </si>
  <si>
    <t>SOLVENT-BASED, WATER-BASED V'S UV COATINGS - FLAT MEDIA</t>
  </si>
  <si>
    <t>DIRECTIONS FOR USE</t>
  </si>
  <si>
    <t>On-Site Inventory - Significantly less</t>
  </si>
  <si>
    <r>
      <t xml:space="preserve">Michael Kelly                                                                                     Allied PhotoChemical, Inc. mkelly@alliedphotochemical.com            </t>
    </r>
    <r>
      <rPr>
        <u/>
        <sz val="12"/>
        <color theme="1"/>
        <rFont val="Aptos"/>
      </rPr>
      <t xml:space="preserve">    </t>
    </r>
    <r>
      <rPr>
        <sz val="12"/>
        <color theme="1"/>
        <rFont val="Aptos"/>
      </rPr>
      <t xml:space="preserve"> Mobile:  248-515-9240</t>
    </r>
  </si>
  <si>
    <t>Linear feet per gallon @ specified coating thickness (DFT)</t>
  </si>
  <si>
    <t>UV LED Energy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</si>
</sst>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  <numFmt numFmtId="166" formatCode="0.0"/>
    <numFmt numFmtId="167" formatCode="_(&quot;$&quot;* #,##0_);_(&quot;$&quot;* \(#,##0\);_(&quot;$&quot;* &quot;-&quot;??_);_(@_)"/>
    <numFmt numFmtId="168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ptos"/>
    </font>
    <font>
      <b/>
      <sz val="22"/>
      <color theme="1"/>
      <name val="Aptos"/>
    </font>
    <font>
      <sz val="11"/>
      <color theme="1"/>
      <name val="Aptos"/>
    </font>
    <font>
      <sz val="12"/>
      <color theme="1"/>
      <name val="Aptos"/>
    </font>
    <font>
      <u/>
      <sz val="12"/>
      <color theme="1"/>
      <name val="Aptos"/>
    </font>
    <font>
      <b/>
      <sz val="14"/>
      <color theme="1"/>
      <name val="Aptos"/>
    </font>
    <font>
      <b/>
      <sz val="11"/>
      <color theme="1"/>
      <name val="Aptos"/>
    </font>
    <font>
      <b/>
      <sz val="14"/>
      <color theme="0"/>
      <name val="Aptos"/>
    </font>
  </fonts>
  <fills count="23">
    <fill>
      <patternFill patternType="none"/>
    </fill>
    <fill>
      <patternFill patternType="gray125"/>
    </fill>
    <fill>
      <patternFill patternType="solid">
        <fgColor rgb="FFFFD7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AFFD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8FF98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AD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25AF1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91F3"/>
        <bgColor indexed="64"/>
      </patternFill>
    </fill>
    <fill>
      <patternFill patternType="solid">
        <fgColor rgb="FF00FF6A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0" borderId="0" xfId="0" applyFont="1"/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20" borderId="1" xfId="0" applyFont="1" applyFill="1" applyBorder="1" applyAlignment="1">
      <alignment horizontal="center"/>
    </xf>
    <xf numFmtId="0" fontId="7" fillId="20" borderId="2" xfId="0" applyFont="1" applyFill="1" applyBorder="1" applyAlignment="1">
      <alignment horizontal="center"/>
    </xf>
    <xf numFmtId="0" fontId="7" fillId="20" borderId="3" xfId="0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8" fillId="0" borderId="4" xfId="0" applyFont="1" applyBorder="1" applyAlignment="1">
      <alignment horizontal="center"/>
    </xf>
    <xf numFmtId="0" fontId="8" fillId="4" borderId="4" xfId="0" applyFont="1" applyFill="1" applyBorder="1"/>
    <xf numFmtId="0" fontId="4" fillId="0" borderId="0" xfId="0" applyFont="1" applyAlignment="1">
      <alignment horizontal="center"/>
    </xf>
    <xf numFmtId="166" fontId="8" fillId="5" borderId="4" xfId="0" applyNumberFormat="1" applyFont="1" applyFill="1" applyBorder="1"/>
    <xf numFmtId="44" fontId="8" fillId="4" borderId="4" xfId="2" applyFont="1" applyFill="1" applyBorder="1"/>
    <xf numFmtId="9" fontId="8" fillId="8" borderId="4" xfId="3" applyFont="1" applyFill="1" applyBorder="1"/>
    <xf numFmtId="44" fontId="8" fillId="6" borderId="4" xfId="2" applyFont="1" applyFill="1" applyBorder="1"/>
    <xf numFmtId="9" fontId="8" fillId="7" borderId="4" xfId="3" applyFont="1" applyFill="1" applyBorder="1"/>
    <xf numFmtId="44" fontId="8" fillId="9" borderId="4" xfId="2" applyFont="1" applyFill="1" applyBorder="1"/>
    <xf numFmtId="9" fontId="8" fillId="18" borderId="4" xfId="3" applyFont="1" applyFill="1" applyBorder="1"/>
    <xf numFmtId="0" fontId="7" fillId="9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8" fillId="6" borderId="4" xfId="0" applyFont="1" applyFill="1" applyBorder="1"/>
    <xf numFmtId="0" fontId="8" fillId="3" borderId="2" xfId="0" applyFont="1" applyFill="1" applyBorder="1"/>
    <xf numFmtId="0" fontId="8" fillId="10" borderId="4" xfId="0" applyFont="1" applyFill="1" applyBorder="1"/>
    <xf numFmtId="0" fontId="4" fillId="3" borderId="3" xfId="0" applyFont="1" applyFill="1" applyBorder="1"/>
    <xf numFmtId="0" fontId="8" fillId="0" borderId="4" xfId="0" applyFont="1" applyBorder="1"/>
    <xf numFmtId="0" fontId="4" fillId="0" borderId="4" xfId="0" applyFont="1" applyBorder="1"/>
    <xf numFmtId="0" fontId="9" fillId="11" borderId="4" xfId="0" applyFont="1" applyFill="1" applyBorder="1"/>
    <xf numFmtId="0" fontId="9" fillId="0" borderId="0" xfId="0" applyFont="1"/>
    <xf numFmtId="0" fontId="9" fillId="13" borderId="4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9" fillId="14" borderId="4" xfId="0" applyFont="1" applyFill="1" applyBorder="1" applyAlignment="1">
      <alignment horizontal="center"/>
    </xf>
    <xf numFmtId="0" fontId="4" fillId="0" borderId="5" xfId="0" applyFont="1" applyBorder="1"/>
    <xf numFmtId="44" fontId="4" fillId="4" borderId="4" xfId="2" applyFont="1" applyFill="1" applyBorder="1"/>
    <xf numFmtId="44" fontId="4" fillId="6" borderId="4" xfId="2" applyFont="1" applyFill="1" applyBorder="1"/>
    <xf numFmtId="44" fontId="4" fillId="9" borderId="4" xfId="2" applyFont="1" applyFill="1" applyBorder="1"/>
    <xf numFmtId="0" fontId="4" fillId="0" borderId="6" xfId="0" applyFont="1" applyBorder="1"/>
    <xf numFmtId="9" fontId="4" fillId="15" borderId="7" xfId="3" applyFont="1" applyFill="1" applyBorder="1"/>
    <xf numFmtId="9" fontId="4" fillId="7" borderId="7" xfId="3" applyFont="1" applyFill="1" applyBorder="1"/>
    <xf numFmtId="9" fontId="4" fillId="16" borderId="7" xfId="3" applyFont="1" applyFill="1" applyBorder="1"/>
    <xf numFmtId="9" fontId="4" fillId="17" borderId="6" xfId="3" applyFont="1" applyFill="1" applyBorder="1"/>
    <xf numFmtId="9" fontId="4" fillId="16" borderId="6" xfId="3" applyFont="1" applyFill="1" applyBorder="1"/>
    <xf numFmtId="164" fontId="4" fillId="17" borderId="6" xfId="1" applyNumberFormat="1" applyFont="1" applyFill="1" applyBorder="1"/>
    <xf numFmtId="164" fontId="4" fillId="16" borderId="6" xfId="1" applyNumberFormat="1" applyFont="1" applyFill="1" applyBorder="1"/>
    <xf numFmtId="43" fontId="4" fillId="17" borderId="6" xfId="1" applyFont="1" applyFill="1" applyBorder="1"/>
    <xf numFmtId="43" fontId="4" fillId="16" borderId="6" xfId="1" applyFont="1" applyFill="1" applyBorder="1"/>
    <xf numFmtId="0" fontId="4" fillId="0" borderId="6" xfId="0" applyFont="1" applyBorder="1" applyAlignment="1">
      <alignment wrapText="1"/>
    </xf>
    <xf numFmtId="0" fontId="4" fillId="0" borderId="8" xfId="0" applyFont="1" applyBorder="1" applyAlignment="1">
      <alignment wrapText="1"/>
    </xf>
    <xf numFmtId="165" fontId="8" fillId="17" borderId="8" xfId="2" applyNumberFormat="1" applyFont="1" applyFill="1" applyBorder="1"/>
    <xf numFmtId="165" fontId="8" fillId="18" borderId="8" xfId="2" applyNumberFormat="1" applyFont="1" applyFill="1" applyBorder="1"/>
    <xf numFmtId="0" fontId="4" fillId="0" borderId="0" xfId="0" applyFont="1" applyAlignment="1">
      <alignment wrapText="1"/>
    </xf>
    <xf numFmtId="165" fontId="8" fillId="3" borderId="0" xfId="2" applyNumberFormat="1" applyFont="1" applyFill="1" applyBorder="1"/>
    <xf numFmtId="0" fontId="4" fillId="0" borderId="4" xfId="0" applyFont="1" applyBorder="1" applyAlignment="1">
      <alignment wrapText="1"/>
    </xf>
    <xf numFmtId="164" fontId="4" fillId="0" borderId="9" xfId="1" applyNumberFormat="1" applyFont="1" applyBorder="1"/>
    <xf numFmtId="164" fontId="4" fillId="0" borderId="10" xfId="1" applyNumberFormat="1" applyFont="1" applyBorder="1"/>
    <xf numFmtId="164" fontId="4" fillId="16" borderId="11" xfId="1" applyNumberFormat="1" applyFont="1" applyFill="1" applyBorder="1"/>
    <xf numFmtId="165" fontId="4" fillId="17" borderId="4" xfId="2" applyNumberFormat="1" applyFont="1" applyFill="1" applyBorder="1"/>
    <xf numFmtId="165" fontId="4" fillId="16" borderId="4" xfId="2" applyNumberFormat="1" applyFont="1" applyFill="1" applyBorder="1"/>
    <xf numFmtId="0" fontId="4" fillId="0" borderId="12" xfId="0" applyFont="1" applyBorder="1" applyAlignment="1">
      <alignment wrapText="1"/>
    </xf>
    <xf numFmtId="165" fontId="8" fillId="17" borderId="13" xfId="2" applyNumberFormat="1" applyFont="1" applyFill="1" applyBorder="1"/>
    <xf numFmtId="165" fontId="8" fillId="17" borderId="14" xfId="2" applyNumberFormat="1" applyFont="1" applyFill="1" applyBorder="1"/>
    <xf numFmtId="165" fontId="8" fillId="16" borderId="15" xfId="2" applyNumberFormat="1" applyFont="1" applyFill="1" applyBorder="1"/>
    <xf numFmtId="167" fontId="8" fillId="17" borderId="10" xfId="2" applyNumberFormat="1" applyFont="1" applyFill="1" applyBorder="1"/>
    <xf numFmtId="167" fontId="8" fillId="18" borderId="11" xfId="2" applyNumberFormat="1" applyFont="1" applyFill="1" applyBorder="1"/>
    <xf numFmtId="0" fontId="8" fillId="9" borderId="1" xfId="0" applyFont="1" applyFill="1" applyBorder="1" applyAlignment="1">
      <alignment horizontal="left" wrapText="1"/>
    </xf>
    <xf numFmtId="0" fontId="8" fillId="9" borderId="3" xfId="0" applyFont="1" applyFill="1" applyBorder="1" applyAlignment="1">
      <alignment horizontal="left" wrapText="1"/>
    </xf>
    <xf numFmtId="167" fontId="8" fillId="9" borderId="4" xfId="0" applyNumberFormat="1" applyFont="1" applyFill="1" applyBorder="1"/>
    <xf numFmtId="0" fontId="8" fillId="19" borderId="1" xfId="0" applyFont="1" applyFill="1" applyBorder="1" applyAlignment="1">
      <alignment horizontal="left" wrapText="1"/>
    </xf>
    <xf numFmtId="0" fontId="8" fillId="19" borderId="3" xfId="0" applyFont="1" applyFill="1" applyBorder="1" applyAlignment="1">
      <alignment horizontal="left" wrapText="1"/>
    </xf>
    <xf numFmtId="168" fontId="8" fillId="18" borderId="4" xfId="3" applyNumberFormat="1" applyFont="1" applyFill="1" applyBorder="1"/>
    <xf numFmtId="0" fontId="7" fillId="22" borderId="1" xfId="0" applyFont="1" applyFill="1" applyBorder="1" applyAlignment="1">
      <alignment horizontal="center" vertical="center" wrapText="1"/>
    </xf>
    <xf numFmtId="0" fontId="7" fillId="22" borderId="2" xfId="0" applyFont="1" applyFill="1" applyBorder="1" applyAlignment="1">
      <alignment horizontal="center" vertical="center" wrapText="1"/>
    </xf>
    <xf numFmtId="0" fontId="7" fillId="2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8" fillId="22" borderId="16" xfId="0" applyFont="1" applyFill="1" applyBorder="1" applyAlignment="1">
      <alignment horizontal="center" vertical="center"/>
    </xf>
    <xf numFmtId="0" fontId="8" fillId="21" borderId="16" xfId="0" applyFont="1" applyFill="1" applyBorder="1" applyAlignment="1">
      <alignment horizontal="center" vertical="center"/>
    </xf>
    <xf numFmtId="49" fontId="8" fillId="6" borderId="23" xfId="0" applyNumberFormat="1" applyFont="1" applyFill="1" applyBorder="1" applyAlignment="1">
      <alignment horizontal="center" vertical="center"/>
    </xf>
    <xf numFmtId="49" fontId="8" fillId="6" borderId="2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67" fontId="4" fillId="0" borderId="0" xfId="2" applyNumberFormat="1" applyFont="1" applyBorder="1" applyAlignment="1">
      <alignment vertical="center"/>
    </xf>
    <xf numFmtId="49" fontId="4" fillId="0" borderId="25" xfId="0" applyNumberFormat="1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9" fontId="4" fillId="0" borderId="19" xfId="0" applyNumberFormat="1" applyFont="1" applyBorder="1" applyAlignment="1">
      <alignment horizontal="left" vertical="center"/>
    </xf>
    <xf numFmtId="49" fontId="4" fillId="0" borderId="20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49" fontId="4" fillId="0" borderId="21" xfId="0" applyNumberFormat="1" applyFont="1" applyBorder="1" applyAlignment="1">
      <alignment horizontal="left" vertical="center"/>
    </xf>
    <xf numFmtId="49" fontId="4" fillId="0" borderId="22" xfId="0" applyNumberFormat="1" applyFont="1" applyBorder="1" applyAlignment="1">
      <alignment horizontal="left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25AF1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50802</xdr:colOff>
      <xdr:row>1</xdr:row>
      <xdr:rowOff>25401</xdr:rowOff>
    </xdr:from>
    <xdr:to>
      <xdr:col>0</xdr:col>
      <xdr:colOff>1971590</xdr:colOff>
      <xdr:row>1</xdr:row>
      <xdr:rowOff>897467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F5ED2F-F847-EC7F-8F5F-9E9654F15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2" y="457201"/>
          <a:ext cx="1920788" cy="8720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kelly/Documents/Work%20Files/Financials/2019/2018%20Revenue%20Projec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kelly/Documents/Work%20Files/Action%20Items/18_11_16%20Allied%20Action%20Ite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kelly/Documents/Work%20Files/Action%20Items/19_03_11%20Allied%20Action%20Ite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2018 Revenue Projections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ied Sales Open Items"/>
      <sheetName val="45_90_150 Day Plans"/>
      <sheetName val="Allied Pipe &amp; Tube Review"/>
      <sheetName val="Cosmetics"/>
      <sheetName val="Competitive Pricing"/>
      <sheetName val="WB V's UV Costing Model"/>
      <sheetName val="WB V's UV"/>
      <sheetName val="Press_Customer Leads &amp; USAGE"/>
      <sheetName val="UV Tech V's Solvent Coatngs"/>
      <sheetName val="Powder Specs"/>
      <sheetName val="Meeting Notes"/>
      <sheetName val="Customer Q&amp;A"/>
      <sheetName val="Large Pipe &amp; Tube Customers"/>
      <sheetName val="Pipe &amp; Tube Customers"/>
      <sheetName val="Composite &amp; Metal Tank Cust."/>
      <sheetName val="Metal Doors  etc."/>
      <sheetName val="Saw blades"/>
      <sheetName val="2018 AMM Event"/>
      <sheetName val="2017 AMM Event"/>
      <sheetName val="2016 AMM Event"/>
      <sheetName val="18_03_13 Dan Sweetwood Allied C"/>
      <sheetName val="VAL Customer List"/>
      <sheetName val="Menu"/>
      <sheetName val="18_11_16 Allied Action Ite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ied Sales Open Items"/>
      <sheetName val="Visit Planning"/>
      <sheetName val="Catalog Numbers"/>
      <sheetName val="Allied Pipe &amp; Tube Review"/>
      <sheetName val="Commission &amp; Rep Calc"/>
      <sheetName val="WB V's UV Costing Model"/>
      <sheetName val="WB, WB V's UV Costing Model"/>
      <sheetName val="WB Coating per linear foot)"/>
      <sheetName val="UV Coating per linear foot"/>
      <sheetName val="WB V's WB Coatings"/>
      <sheetName val="List of WB Accounts"/>
      <sheetName val="Competitive &amp; Customer Pricing"/>
      <sheetName val="Cosmetics"/>
      <sheetName val="45_90_150 Day Plans"/>
      <sheetName val="Press_Customer Leads &amp; USAGE"/>
      <sheetName val="Sheet1"/>
      <sheetName val="UV Tech V's Solvent Coatngs"/>
      <sheetName val="Powder Specs"/>
      <sheetName val="Meeting Notes"/>
      <sheetName val="Customer Q&amp;A"/>
      <sheetName val="Large Pipe &amp; Tube Customers"/>
      <sheetName val="Pipe &amp; Tube Customers"/>
      <sheetName val="Composite &amp; Metal Tank Cust."/>
      <sheetName val="Metal Doors  etc."/>
      <sheetName val="Saw blades"/>
      <sheetName val="2018 AMM Event"/>
      <sheetName val="2017 AMM Event"/>
      <sheetName val="2016 AMM Event"/>
      <sheetName val="18_03_13 Dan Sweetwood Allied C"/>
      <sheetName val="VAL Customer List"/>
      <sheetName val="Menu"/>
      <sheetName val="19_03_11 Allied Action Ite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D3E83-6CD8-A847-A5A1-5829F45ED6F6}">
  <sheetPr>
    <pageSetUpPr fitToPage="1"/>
  </sheetPr>
  <dimension ref="A1:F58"/>
  <sheetViews>
    <sheetView tabSelected="1" zoomScale="150" zoomScaleNormal="150" workbookViewId="0">
      <selection activeCell="A59" sqref="A59"/>
    </sheetView>
  </sheetViews>
  <sheetFormatPr baseColWidth="10" defaultRowHeight="15" x14ac:dyDescent="0.2"/>
  <cols>
    <col min="1" max="1" width="47.83203125" style="5" customWidth="1"/>
    <col min="2" max="2" width="1.1640625" style="5" customWidth="1"/>
    <col min="3" max="5" width="18.5" style="5" customWidth="1"/>
    <col min="6" max="6" width="14.6640625" style="5" customWidth="1"/>
    <col min="7" max="16384" width="10.83203125" style="5"/>
  </cols>
  <sheetData>
    <row r="1" spans="1:6" ht="34" customHeight="1" thickBot="1" x14ac:dyDescent="0.4">
      <c r="A1" s="1" t="s">
        <v>48</v>
      </c>
      <c r="B1" s="2"/>
      <c r="C1" s="2"/>
      <c r="D1" s="2"/>
      <c r="E1" s="3"/>
      <c r="F1" s="4"/>
    </row>
    <row r="2" spans="1:6" ht="74" customHeight="1" thickBot="1" x14ac:dyDescent="0.25">
      <c r="A2" s="6"/>
      <c r="B2" s="6"/>
      <c r="C2" s="6"/>
      <c r="D2" s="7" t="s">
        <v>51</v>
      </c>
      <c r="E2" s="7"/>
    </row>
    <row r="3" spans="1:6" ht="20" thickBot="1" x14ac:dyDescent="0.3">
      <c r="A3" s="8" t="s">
        <v>49</v>
      </c>
      <c r="B3" s="9"/>
      <c r="C3" s="9"/>
      <c r="D3" s="9"/>
      <c r="E3" s="10"/>
    </row>
    <row r="4" spans="1:6" ht="7" customHeight="1" thickBot="1" x14ac:dyDescent="0.3">
      <c r="A4" s="11"/>
      <c r="B4" s="11"/>
      <c r="C4" s="11"/>
      <c r="D4" s="11"/>
      <c r="E4" s="11"/>
    </row>
    <row r="5" spans="1:6" ht="16" thickBot="1" x14ac:dyDescent="0.25">
      <c r="C5" s="12" t="s">
        <v>0</v>
      </c>
      <c r="D5" s="12" t="s">
        <v>1</v>
      </c>
    </row>
    <row r="6" spans="1:6" ht="18" customHeight="1" thickBot="1" x14ac:dyDescent="0.25">
      <c r="A6" s="5" t="s">
        <v>23</v>
      </c>
      <c r="C6" s="13">
        <v>280</v>
      </c>
      <c r="D6" s="14" t="s">
        <v>24</v>
      </c>
    </row>
    <row r="7" spans="1:6" ht="18" customHeight="1" thickBot="1" x14ac:dyDescent="0.25">
      <c r="A7" s="5" t="s">
        <v>2</v>
      </c>
      <c r="C7" s="15">
        <v>1</v>
      </c>
      <c r="D7" s="14" t="s">
        <v>3</v>
      </c>
    </row>
    <row r="8" spans="1:6" ht="18" customHeight="1" thickBot="1" x14ac:dyDescent="0.25">
      <c r="A8" s="5" t="s">
        <v>17</v>
      </c>
      <c r="C8" s="16">
        <v>16.5</v>
      </c>
      <c r="D8" s="14" t="s">
        <v>5</v>
      </c>
    </row>
    <row r="9" spans="1:6" ht="18" customHeight="1" thickBot="1" x14ac:dyDescent="0.25">
      <c r="A9" s="5" t="s">
        <v>18</v>
      </c>
      <c r="C9" s="17">
        <v>0.18</v>
      </c>
      <c r="D9" s="14" t="s">
        <v>6</v>
      </c>
    </row>
    <row r="10" spans="1:6" ht="18" customHeight="1" thickBot="1" x14ac:dyDescent="0.25">
      <c r="A10" s="5" t="s">
        <v>4</v>
      </c>
      <c r="C10" s="18">
        <v>24.3</v>
      </c>
      <c r="D10" s="14" t="s">
        <v>5</v>
      </c>
    </row>
    <row r="11" spans="1:6" ht="18" customHeight="1" thickBot="1" x14ac:dyDescent="0.25">
      <c r="A11" s="5" t="s">
        <v>19</v>
      </c>
      <c r="C11" s="19">
        <v>0.27</v>
      </c>
      <c r="D11" s="14" t="s">
        <v>6</v>
      </c>
    </row>
    <row r="12" spans="1:6" ht="18" customHeight="1" thickBot="1" x14ac:dyDescent="0.25">
      <c r="A12" s="5" t="s">
        <v>7</v>
      </c>
      <c r="C12" s="20">
        <v>65</v>
      </c>
      <c r="D12" s="14" t="s">
        <v>5</v>
      </c>
    </row>
    <row r="13" spans="1:6" ht="18" customHeight="1" thickBot="1" x14ac:dyDescent="0.25">
      <c r="A13" s="5" t="s">
        <v>21</v>
      </c>
      <c r="C13" s="21">
        <v>1</v>
      </c>
      <c r="D13" s="14" t="s">
        <v>6</v>
      </c>
    </row>
    <row r="14" spans="1:6" ht="7" customHeight="1" thickBot="1" x14ac:dyDescent="0.25"/>
    <row r="15" spans="1:6" ht="20" customHeight="1" thickBot="1" x14ac:dyDescent="0.25">
      <c r="A15" s="22" t="s">
        <v>32</v>
      </c>
      <c r="B15" s="23"/>
      <c r="C15" s="23"/>
      <c r="D15" s="23"/>
      <c r="E15" s="24"/>
    </row>
    <row r="16" spans="1:6" ht="8" customHeight="1" thickBot="1" x14ac:dyDescent="0.25"/>
    <row r="17" spans="1:5" ht="16" thickBot="1" x14ac:dyDescent="0.25">
      <c r="A17" s="25" t="s">
        <v>25</v>
      </c>
      <c r="B17" s="26"/>
      <c r="C17" s="27">
        <f>+C6</f>
        <v>280</v>
      </c>
      <c r="D17" s="28" t="s">
        <v>8</v>
      </c>
    </row>
    <row r="18" spans="1:5" ht="16" thickBot="1" x14ac:dyDescent="0.25">
      <c r="A18" s="29" t="s">
        <v>9</v>
      </c>
      <c r="C18" s="15">
        <f>+C7</f>
        <v>1</v>
      </c>
      <c r="D18" s="30" t="s">
        <v>3</v>
      </c>
    </row>
    <row r="19" spans="1:5" ht="8" customHeight="1" thickBot="1" x14ac:dyDescent="0.25"/>
    <row r="20" spans="1:5" ht="20" thickBot="1" x14ac:dyDescent="0.3">
      <c r="A20" s="31" t="s">
        <v>10</v>
      </c>
      <c r="B20" s="32"/>
      <c r="C20" s="33" t="s">
        <v>30</v>
      </c>
      <c r="D20" s="34" t="s">
        <v>31</v>
      </c>
      <c r="E20" s="35" t="s">
        <v>11</v>
      </c>
    </row>
    <row r="21" spans="1:5" ht="7" customHeight="1" thickBot="1" x14ac:dyDescent="0.25"/>
    <row r="22" spans="1:5" ht="16" thickBot="1" x14ac:dyDescent="0.25">
      <c r="A22" s="36" t="s">
        <v>12</v>
      </c>
      <c r="C22" s="37">
        <f>+C8</f>
        <v>16.5</v>
      </c>
      <c r="D22" s="38">
        <f>+C10</f>
        <v>24.3</v>
      </c>
      <c r="E22" s="39">
        <f>+C12</f>
        <v>65</v>
      </c>
    </row>
    <row r="23" spans="1:5" x14ac:dyDescent="0.2">
      <c r="A23" s="40" t="s">
        <v>13</v>
      </c>
      <c r="C23" s="41">
        <f>+C9</f>
        <v>0.18</v>
      </c>
      <c r="D23" s="42">
        <f>+C11</f>
        <v>0.27</v>
      </c>
      <c r="E23" s="43">
        <v>1</v>
      </c>
    </row>
    <row r="24" spans="1:5" x14ac:dyDescent="0.2">
      <c r="A24" s="40" t="s">
        <v>20</v>
      </c>
      <c r="C24" s="44">
        <f>+(-C23+100%)</f>
        <v>0.82000000000000006</v>
      </c>
      <c r="D24" s="44">
        <f>+(-D23+100%)</f>
        <v>0.73</v>
      </c>
      <c r="E24" s="45">
        <f>+E23-100%</f>
        <v>0</v>
      </c>
    </row>
    <row r="25" spans="1:5" x14ac:dyDescent="0.2">
      <c r="A25" s="40" t="s">
        <v>14</v>
      </c>
      <c r="C25" s="46">
        <f>1604*C23</f>
        <v>288.71999999999997</v>
      </c>
      <c r="D25" s="46">
        <f>1604*D23</f>
        <v>433.08000000000004</v>
      </c>
      <c r="E25" s="47">
        <f>1604*E23</f>
        <v>1604</v>
      </c>
    </row>
    <row r="26" spans="1:5" x14ac:dyDescent="0.2">
      <c r="A26" s="40" t="s">
        <v>15</v>
      </c>
      <c r="C26" s="46">
        <f>+C25*144</f>
        <v>41575.679999999993</v>
      </c>
      <c r="D26" s="46">
        <f>+D25*144</f>
        <v>62363.520000000004</v>
      </c>
      <c r="E26" s="47">
        <f>+E25*144</f>
        <v>230976</v>
      </c>
    </row>
    <row r="27" spans="1:5" x14ac:dyDescent="0.2">
      <c r="A27" s="40" t="s">
        <v>23</v>
      </c>
      <c r="C27" s="48">
        <f>+C17</f>
        <v>280</v>
      </c>
      <c r="D27" s="48">
        <f>+C17</f>
        <v>280</v>
      </c>
      <c r="E27" s="49">
        <f>+C17</f>
        <v>280</v>
      </c>
    </row>
    <row r="28" spans="1:5" ht="16" x14ac:dyDescent="0.2">
      <c r="A28" s="50" t="s">
        <v>26</v>
      </c>
      <c r="C28" s="46">
        <f>+C26/C27</f>
        <v>148.4845714285714</v>
      </c>
      <c r="D28" s="46">
        <f>+D26/D27</f>
        <v>222.72685714285717</v>
      </c>
      <c r="E28" s="47">
        <f>+E26/E27</f>
        <v>824.91428571428571</v>
      </c>
    </row>
    <row r="29" spans="1:5" ht="16" customHeight="1" x14ac:dyDescent="0.2">
      <c r="A29" s="50" t="s">
        <v>52</v>
      </c>
      <c r="C29" s="46">
        <f>+C28/C18</f>
        <v>148.4845714285714</v>
      </c>
      <c r="D29" s="46">
        <f>+D28/C18</f>
        <v>222.72685714285717</v>
      </c>
      <c r="E29" s="47">
        <f>+E28/C18</f>
        <v>824.91428571428571</v>
      </c>
    </row>
    <row r="30" spans="1:5" ht="17" thickBot="1" x14ac:dyDescent="0.25">
      <c r="A30" s="51" t="s">
        <v>28</v>
      </c>
      <c r="C30" s="52">
        <f>+C22/C29</f>
        <v>0.11112265632215759</v>
      </c>
      <c r="D30" s="52">
        <f>+D22/D29</f>
        <v>0.10910224438902742</v>
      </c>
      <c r="E30" s="53">
        <f>+E22/E29</f>
        <v>7.8796065392075371E-2</v>
      </c>
    </row>
    <row r="31" spans="1:5" ht="16" thickBot="1" x14ac:dyDescent="0.25">
      <c r="A31" s="54"/>
      <c r="C31" s="55"/>
      <c r="D31" s="55"/>
      <c r="E31" s="55"/>
    </row>
    <row r="32" spans="1:5" ht="20" thickBot="1" x14ac:dyDescent="0.3">
      <c r="A32" s="31" t="s">
        <v>10</v>
      </c>
      <c r="B32" s="32"/>
      <c r="C32" s="33" t="s">
        <v>30</v>
      </c>
      <c r="D32" s="34" t="s">
        <v>31</v>
      </c>
      <c r="E32" s="35" t="s">
        <v>11</v>
      </c>
    </row>
    <row r="33" spans="1:5" ht="6" customHeight="1" thickBot="1" x14ac:dyDescent="0.25"/>
    <row r="34" spans="1:5" ht="17" thickBot="1" x14ac:dyDescent="0.25">
      <c r="A34" s="56" t="s">
        <v>27</v>
      </c>
      <c r="C34" s="57">
        <v>300000</v>
      </c>
      <c r="D34" s="58">
        <v>300000</v>
      </c>
      <c r="E34" s="59">
        <v>300000</v>
      </c>
    </row>
    <row r="35" spans="1:5" ht="6" customHeight="1" thickBot="1" x14ac:dyDescent="0.25"/>
    <row r="36" spans="1:5" ht="17" thickBot="1" x14ac:dyDescent="0.25">
      <c r="A36" s="56" t="s">
        <v>28</v>
      </c>
      <c r="C36" s="60">
        <f>+C30</f>
        <v>0.11112265632215759</v>
      </c>
      <c r="D36" s="60">
        <f>+D30</f>
        <v>0.10910224438902742</v>
      </c>
      <c r="E36" s="61">
        <f>+E30</f>
        <v>7.8796065392075371E-2</v>
      </c>
    </row>
    <row r="37" spans="1:5" ht="7" customHeight="1" thickBot="1" x14ac:dyDescent="0.25">
      <c r="A37" s="62"/>
      <c r="C37" s="63"/>
      <c r="D37" s="64"/>
      <c r="E37" s="65"/>
    </row>
    <row r="38" spans="1:5" ht="17" customHeight="1" thickBot="1" x14ac:dyDescent="0.25">
      <c r="A38" s="56" t="s">
        <v>33</v>
      </c>
      <c r="C38" s="66">
        <f>+C30*C34</f>
        <v>33336.796896647276</v>
      </c>
      <c r="D38" s="66">
        <f>+D30*D34</f>
        <v>32730.673316708228</v>
      </c>
      <c r="E38" s="67">
        <f>+E36*E34</f>
        <v>23638.819617622612</v>
      </c>
    </row>
    <row r="39" spans="1:5" ht="9" customHeight="1" thickBot="1" x14ac:dyDescent="0.25"/>
    <row r="40" spans="1:5" ht="17" customHeight="1" thickBot="1" x14ac:dyDescent="0.25">
      <c r="A40" s="68" t="s">
        <v>29</v>
      </c>
      <c r="B40" s="69"/>
      <c r="C40" s="70">
        <f>+C38-E38</f>
        <v>9697.9772790246643</v>
      </c>
      <c r="D40" s="70">
        <f>+D38-E38</f>
        <v>9091.8536990856155</v>
      </c>
    </row>
    <row r="41" spans="1:5" ht="8" customHeight="1" thickBot="1" x14ac:dyDescent="0.25"/>
    <row r="42" spans="1:5" ht="17" customHeight="1" thickBot="1" x14ac:dyDescent="0.25">
      <c r="A42" s="71" t="s">
        <v>22</v>
      </c>
      <c r="B42" s="72"/>
      <c r="C42" s="73">
        <v>0.26900000000000002</v>
      </c>
      <c r="D42" s="73">
        <v>9.2999999999999999E-2</v>
      </c>
    </row>
    <row r="43" spans="1:5" ht="7" customHeight="1" thickBot="1" x14ac:dyDescent="0.25">
      <c r="A43" s="5" t="s">
        <v>16</v>
      </c>
    </row>
    <row r="44" spans="1:5" s="77" customFormat="1" ht="20" customHeight="1" thickBot="1" x14ac:dyDescent="0.25">
      <c r="A44" s="74" t="s">
        <v>46</v>
      </c>
      <c r="B44" s="75"/>
      <c r="C44" s="75"/>
      <c r="D44" s="75"/>
      <c r="E44" s="76"/>
    </row>
    <row r="45" spans="1:5" s="77" customFormat="1" ht="7" customHeight="1" thickBot="1" x14ac:dyDescent="0.25">
      <c r="C45" s="78" t="s">
        <v>16</v>
      </c>
      <c r="D45" s="78"/>
    </row>
    <row r="46" spans="1:5" s="77" customFormat="1" ht="16" thickBot="1" x14ac:dyDescent="0.25">
      <c r="A46" s="79" t="s">
        <v>34</v>
      </c>
      <c r="C46" s="80" t="s">
        <v>35</v>
      </c>
      <c r="D46" s="81" t="s">
        <v>47</v>
      </c>
      <c r="E46" s="82"/>
    </row>
    <row r="47" spans="1:5" s="77" customFormat="1" ht="18" customHeight="1" x14ac:dyDescent="0.2">
      <c r="A47" s="83" t="s">
        <v>36</v>
      </c>
      <c r="B47" s="84"/>
      <c r="C47" s="85" t="s">
        <v>16</v>
      </c>
      <c r="D47" s="86"/>
      <c r="E47" s="87"/>
    </row>
    <row r="48" spans="1:5" s="77" customFormat="1" ht="18" customHeight="1" x14ac:dyDescent="0.2">
      <c r="A48" s="88" t="s">
        <v>37</v>
      </c>
      <c r="B48" s="84"/>
      <c r="C48" s="89"/>
      <c r="D48" s="90"/>
      <c r="E48" s="91"/>
    </row>
    <row r="49" spans="1:5" s="77" customFormat="1" ht="18" customHeight="1" x14ac:dyDescent="0.2">
      <c r="A49" s="88" t="s">
        <v>38</v>
      </c>
      <c r="B49" s="84"/>
      <c r="C49" s="89"/>
      <c r="D49" s="90"/>
      <c r="E49" s="91"/>
    </row>
    <row r="50" spans="1:5" s="77" customFormat="1" ht="18" customHeight="1" x14ac:dyDescent="0.2">
      <c r="A50" s="88" t="s">
        <v>39</v>
      </c>
      <c r="B50" s="84"/>
      <c r="C50" s="89"/>
      <c r="D50" s="90"/>
      <c r="E50" s="91"/>
    </row>
    <row r="51" spans="1:5" s="77" customFormat="1" ht="18" customHeight="1" x14ac:dyDescent="0.2">
      <c r="A51" s="88" t="s">
        <v>40</v>
      </c>
      <c r="B51" s="84"/>
      <c r="C51" s="89"/>
      <c r="D51" s="90"/>
      <c r="E51" s="91"/>
    </row>
    <row r="52" spans="1:5" s="77" customFormat="1" ht="18" customHeight="1" x14ac:dyDescent="0.2">
      <c r="A52" s="88" t="s">
        <v>41</v>
      </c>
      <c r="B52" s="84"/>
      <c r="C52" s="89"/>
      <c r="D52" s="90"/>
      <c r="E52" s="91"/>
    </row>
    <row r="53" spans="1:5" s="77" customFormat="1" ht="18" customHeight="1" x14ac:dyDescent="0.2">
      <c r="A53" s="88" t="s">
        <v>42</v>
      </c>
      <c r="B53" s="84"/>
      <c r="C53" s="89"/>
      <c r="D53" s="90"/>
      <c r="E53" s="91"/>
    </row>
    <row r="54" spans="1:5" s="77" customFormat="1" ht="18" customHeight="1" x14ac:dyDescent="0.2">
      <c r="A54" s="88" t="s">
        <v>50</v>
      </c>
      <c r="B54" s="84"/>
      <c r="C54" s="89"/>
      <c r="D54" s="90"/>
      <c r="E54" s="91"/>
    </row>
    <row r="55" spans="1:5" s="77" customFormat="1" ht="18" customHeight="1" x14ac:dyDescent="0.2">
      <c r="A55" s="88" t="s">
        <v>43</v>
      </c>
      <c r="B55" s="84"/>
      <c r="C55" s="89"/>
      <c r="D55" s="90"/>
      <c r="E55" s="91"/>
    </row>
    <row r="56" spans="1:5" s="77" customFormat="1" ht="18" customHeight="1" x14ac:dyDescent="0.2">
      <c r="A56" s="88" t="s">
        <v>44</v>
      </c>
      <c r="B56" s="84"/>
      <c r="C56" s="89"/>
      <c r="D56" s="90"/>
      <c r="E56" s="91"/>
    </row>
    <row r="57" spans="1:5" s="77" customFormat="1" ht="18" customHeight="1" x14ac:dyDescent="0.2">
      <c r="A57" s="88" t="s">
        <v>45</v>
      </c>
      <c r="B57" s="84"/>
      <c r="C57" s="89"/>
      <c r="D57" s="90"/>
      <c r="E57" s="91"/>
    </row>
    <row r="58" spans="1:5" s="77" customFormat="1" ht="18" customHeight="1" thickBot="1" x14ac:dyDescent="0.25">
      <c r="A58" s="92" t="s">
        <v>53</v>
      </c>
      <c r="B58" s="84"/>
      <c r="C58" s="93"/>
      <c r="D58" s="94"/>
      <c r="E58" s="95"/>
    </row>
  </sheetData>
  <mergeCells count="20">
    <mergeCell ref="D58:E58"/>
    <mergeCell ref="D53:E53"/>
    <mergeCell ref="D54:E54"/>
    <mergeCell ref="D55:E55"/>
    <mergeCell ref="D56:E56"/>
    <mergeCell ref="D57:E57"/>
    <mergeCell ref="A1:E1"/>
    <mergeCell ref="D51:E51"/>
    <mergeCell ref="D52:E52"/>
    <mergeCell ref="A15:E15"/>
    <mergeCell ref="A40:B40"/>
    <mergeCell ref="A42:B42"/>
    <mergeCell ref="A3:E3"/>
    <mergeCell ref="A44:E44"/>
    <mergeCell ref="D46:E46"/>
    <mergeCell ref="D47:E47"/>
    <mergeCell ref="D48:E48"/>
    <mergeCell ref="D49:E49"/>
    <mergeCell ref="D50:E50"/>
    <mergeCell ref="D2:E2"/>
  </mergeCells>
  <pageMargins left="0.45" right="0.45" top="0.75" bottom="0.75" header="0.3" footer="0.3"/>
  <pageSetup scale="79" orientation="portrait" horizontalDpi="0" verticalDpi="0"/>
  <headerFooter>
    <oddHeader xml:space="preserve">&amp;L&amp;"Helvetica Bold,Bold"&amp;10&amp;K000000Allied PhotoChemical Costing Calculator&amp;R&amp;"Helvetica Bold,Bold"&amp;10&amp;K000000CONFIDENTIAL </oddHeader>
    <oddFooter>&amp;L&amp;"Helvetica Bold,Bold"&amp;10&amp;K000000Contact Michael Kelly - Allied PhotoChemical&amp;R&amp;"Helvetica Bold,Bold"&amp;10&amp;K000000SB, WB V’s UV Coating Costs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SB, WB V's UV Costing Model</vt:lpstr>
      <vt:lpstr>'SB, WB V''s UV Costing Model'!Print_Area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Kelly</dc:creator>
  <cp:lastModifiedBy>Alex K.</cp:lastModifiedBy>
  <cp:lastPrinted>2020-11-10T12:46:04Z</cp:lastPrinted>
  <dcterms:created xsi:type="dcterms:W3CDTF">2019-03-18T05:47:53Z</dcterms:created>
  <dcterms:modified xsi:type="dcterms:W3CDTF">2025-01-07T12:21:09Z</dcterms:modified>
</cp:coreProperties>
</file>